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HelpFile\2022_マイナー修正\MainHelp\TechnicalNote\Bernoulli\"/>
    </mc:Choice>
  </mc:AlternateContent>
  <xr:revisionPtr revIDLastSave="0" documentId="13_ncr:1_{B8BBA0EF-CA94-4D78-B4B7-F894C3C90A6E}" xr6:coauthVersionLast="47" xr6:coauthVersionMax="47" xr10:uidLastSave="{00000000-0000-0000-0000-000000000000}"/>
  <bookViews>
    <workbookView xWindow="-108" yWindow="-108" windowWidth="23256" windowHeight="14016" xr2:uid="{B002998E-A553-4418-AB5E-8CB851197DF6}"/>
  </bookViews>
  <sheets>
    <sheet name="判定" sheetId="4" r:id="rId1"/>
    <sheet name="状態方程式" sheetId="5" r:id="rId2"/>
    <sheet name="水蒸気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3" i="6"/>
  <c r="C12" i="6"/>
  <c r="C9" i="6"/>
  <c r="C8" i="6"/>
  <c r="C7" i="6"/>
  <c r="C15" i="5"/>
  <c r="C8" i="5"/>
  <c r="D10" i="4" l="1"/>
  <c r="I3" i="4" s="1"/>
  <c r="I4" i="4" s="1"/>
  <c r="I2" i="4"/>
  <c r="D6" i="4"/>
</calcChain>
</file>

<file path=xl/sharedStrings.xml><?xml version="1.0" encoding="utf-8"?>
<sst xmlns="http://schemas.openxmlformats.org/spreadsheetml/2006/main" count="74" uniqueCount="47">
  <si>
    <t>J/K/mol</t>
    <phoneticPr fontId="1"/>
  </si>
  <si>
    <t>Pa</t>
    <phoneticPr fontId="1"/>
  </si>
  <si>
    <t>m/s</t>
    <phoneticPr fontId="1"/>
  </si>
  <si>
    <t>m</t>
    <phoneticPr fontId="1"/>
  </si>
  <si>
    <t>密度</t>
    <rPh sb="0" eb="2">
      <t>ミツド</t>
    </rPh>
    <phoneticPr fontId="1"/>
  </si>
  <si>
    <t>kg/m3</t>
    <phoneticPr fontId="1"/>
  </si>
  <si>
    <t>粘度</t>
    <rPh sb="0" eb="2">
      <t>ネンド</t>
    </rPh>
    <phoneticPr fontId="1"/>
  </si>
  <si>
    <t>Pa s</t>
    <phoneticPr fontId="1"/>
  </si>
  <si>
    <t>重力加速度</t>
    <rPh sb="0" eb="2">
      <t>ジュウリョク</t>
    </rPh>
    <rPh sb="2" eb="5">
      <t>カソクド</t>
    </rPh>
    <phoneticPr fontId="1"/>
  </si>
  <si>
    <t>m/s2</t>
    <phoneticPr fontId="1"/>
  </si>
  <si>
    <t>g/mol</t>
    <phoneticPr fontId="1"/>
  </si>
  <si>
    <t>レイノルズ数</t>
    <rPh sb="5" eb="6">
      <t>スウ</t>
    </rPh>
    <phoneticPr fontId="1"/>
  </si>
  <si>
    <t>動粘度</t>
    <rPh sb="0" eb="3">
      <t>ドウネンド</t>
    </rPh>
    <phoneticPr fontId="1"/>
  </si>
  <si>
    <t>慣性力/粘性力</t>
    <rPh sb="0" eb="3">
      <t>カンセイリョク</t>
    </rPh>
    <rPh sb="4" eb="6">
      <t>ネンセイ</t>
    </rPh>
    <rPh sb="6" eb="7">
      <t>リョク</t>
    </rPh>
    <phoneticPr fontId="1"/>
  </si>
  <si>
    <t>mol/m3</t>
    <phoneticPr fontId="1"/>
  </si>
  <si>
    <t>体膨張係数</t>
    <rPh sb="0" eb="1">
      <t>タイ</t>
    </rPh>
    <rPh sb="1" eb="3">
      <t>ボウチョウ</t>
    </rPh>
    <rPh sb="3" eb="5">
      <t>ケイスウ</t>
    </rPh>
    <phoneticPr fontId="1"/>
  </si>
  <si>
    <t>m3/mol</t>
    <phoneticPr fontId="1"/>
  </si>
  <si>
    <t>グラスホフ数(濃度)</t>
    <rPh sb="5" eb="6">
      <t>スウ</t>
    </rPh>
    <rPh sb="7" eb="9">
      <t>ノウド</t>
    </rPh>
    <phoneticPr fontId="1"/>
  </si>
  <si>
    <t>浮力(濃度)/粘性力</t>
    <rPh sb="0" eb="2">
      <t>フリョク</t>
    </rPh>
    <rPh sb="3" eb="5">
      <t>ノウド</t>
    </rPh>
    <rPh sb="7" eb="9">
      <t>ネンセイ</t>
    </rPh>
    <rPh sb="9" eb="10">
      <t>リョク</t>
    </rPh>
    <phoneticPr fontId="1"/>
  </si>
  <si>
    <t>ベース流体</t>
    <rPh sb="3" eb="5">
      <t>リュウタイ</t>
    </rPh>
    <phoneticPr fontId="1"/>
  </si>
  <si>
    <t>分子量(モル質量)</t>
    <rPh sb="0" eb="3">
      <t>ブンシリョウ</t>
    </rPh>
    <rPh sb="6" eb="8">
      <t>シツリョウ</t>
    </rPh>
    <phoneticPr fontId="1"/>
  </si>
  <si>
    <t>条件</t>
    <rPh sb="0" eb="2">
      <t>ジョウケン</t>
    </rPh>
    <phoneticPr fontId="1"/>
  </si>
  <si>
    <t>拡散物質</t>
    <rPh sb="0" eb="2">
      <t>カクサン</t>
    </rPh>
    <rPh sb="2" eb="4">
      <t>ブッシツ</t>
    </rPh>
    <phoneticPr fontId="1"/>
  </si>
  <si>
    <t>m2/s</t>
    <phoneticPr fontId="1"/>
  </si>
  <si>
    <t>代表流速</t>
    <rPh sb="0" eb="2">
      <t>ダイヒョウ</t>
    </rPh>
    <rPh sb="2" eb="4">
      <t>リュウソク</t>
    </rPh>
    <phoneticPr fontId="1"/>
  </si>
  <si>
    <t>代表長さ</t>
    <rPh sb="0" eb="2">
      <t>ダイヒョウ</t>
    </rPh>
    <rPh sb="2" eb="3">
      <t>ナガ</t>
    </rPh>
    <phoneticPr fontId="1"/>
  </si>
  <si>
    <t>浮力(濃度)/慣性力</t>
    <rPh sb="0" eb="2">
      <t>フリョク</t>
    </rPh>
    <rPh sb="3" eb="5">
      <t>ノウド</t>
    </rPh>
    <rPh sb="7" eb="10">
      <t>カンセイリョク</t>
    </rPh>
    <phoneticPr fontId="1"/>
  </si>
  <si>
    <t>グラスホフ数(濃度)/レイノルズ数^2</t>
    <rPh sb="5" eb="6">
      <t>スウ</t>
    </rPh>
    <rPh sb="7" eb="9">
      <t>ノウド</t>
    </rPh>
    <rPh sb="16" eb="17">
      <t>スウ</t>
    </rPh>
    <phoneticPr fontId="1"/>
  </si>
  <si>
    <t>気体定数R</t>
    <rPh sb="0" eb="2">
      <t>キタイ</t>
    </rPh>
    <rPh sb="2" eb="4">
      <t>テイスウ</t>
    </rPh>
    <phoneticPr fontId="1"/>
  </si>
  <si>
    <t>圧力</t>
    <rPh sb="0" eb="2">
      <t>アツリョク</t>
    </rPh>
    <phoneticPr fontId="1"/>
  </si>
  <si>
    <t>分子量</t>
    <rPh sb="0" eb="3">
      <t>ブンシリョウ</t>
    </rPh>
    <phoneticPr fontId="1"/>
  </si>
  <si>
    <t>温度</t>
    <rPh sb="0" eb="2">
      <t>オンド</t>
    </rPh>
    <phoneticPr fontId="1"/>
  </si>
  <si>
    <t>deg</t>
    <phoneticPr fontId="1"/>
  </si>
  <si>
    <t>圧力、温度⇒モル濃度</t>
    <rPh sb="0" eb="2">
      <t>アツリョク</t>
    </rPh>
    <rPh sb="3" eb="5">
      <t>オンド</t>
    </rPh>
    <rPh sb="8" eb="10">
      <t>ノウド</t>
    </rPh>
    <phoneticPr fontId="1"/>
  </si>
  <si>
    <t>モル濃度</t>
    <rPh sb="2" eb="4">
      <t>ノウド</t>
    </rPh>
    <phoneticPr fontId="1"/>
  </si>
  <si>
    <t>圧力、温度、分子量⇒密度</t>
    <rPh sb="0" eb="2">
      <t>アツリョク</t>
    </rPh>
    <rPh sb="3" eb="5">
      <t>オンド</t>
    </rPh>
    <rPh sb="6" eb="9">
      <t>ブンシリョウ</t>
    </rPh>
    <rPh sb="10" eb="12">
      <t>ミツド</t>
    </rPh>
    <phoneticPr fontId="1"/>
  </si>
  <si>
    <t>飽和水蒸気圧</t>
    <rPh sb="0" eb="2">
      <t>ホウワ</t>
    </rPh>
    <rPh sb="2" eb="5">
      <t>スイジョウキ</t>
    </rPh>
    <rPh sb="5" eb="6">
      <t>アツ</t>
    </rPh>
    <phoneticPr fontId="1"/>
  </si>
  <si>
    <t>飽和水蒸気モル濃度</t>
    <rPh sb="0" eb="2">
      <t>ホウワ</t>
    </rPh>
    <rPh sb="2" eb="5">
      <t>スイジョウキ</t>
    </rPh>
    <rPh sb="7" eb="9">
      <t>ノウド</t>
    </rPh>
    <phoneticPr fontId="1"/>
  </si>
  <si>
    <t>飽和水蒸気質量濃度</t>
    <rPh sb="5" eb="7">
      <t>シツリョウ</t>
    </rPh>
    <phoneticPr fontId="1"/>
  </si>
  <si>
    <t>水蒸気の分子量</t>
    <rPh sb="0" eb="3">
      <t>スイジョウキ</t>
    </rPh>
    <rPh sb="4" eb="7">
      <t>ブンシリョウ</t>
    </rPh>
    <phoneticPr fontId="1"/>
  </si>
  <si>
    <t>湿度</t>
    <rPh sb="0" eb="2">
      <t>シツド</t>
    </rPh>
    <phoneticPr fontId="1"/>
  </si>
  <si>
    <t>%</t>
    <phoneticPr fontId="1"/>
  </si>
  <si>
    <t>質量濃度</t>
    <rPh sb="0" eb="2">
      <t>シツリョウ</t>
    </rPh>
    <rPh sb="2" eb="4">
      <t>ノウド</t>
    </rPh>
    <phoneticPr fontId="1"/>
  </si>
  <si>
    <t>モル分率</t>
    <rPh sb="2" eb="4">
      <t>ブンリツ</t>
    </rPh>
    <phoneticPr fontId="1"/>
  </si>
  <si>
    <t>%</t>
    <phoneticPr fontId="1"/>
  </si>
  <si>
    <t>圧力、温度、モル分率⇒モル濃度</t>
    <rPh sb="0" eb="2">
      <t>アツリョク</t>
    </rPh>
    <rPh sb="3" eb="5">
      <t>オンド</t>
    </rPh>
    <rPh sb="8" eb="10">
      <t>ブンリツ</t>
    </rPh>
    <rPh sb="13" eb="15">
      <t>ノウド</t>
    </rPh>
    <phoneticPr fontId="1"/>
  </si>
  <si>
    <t>拡散物質モル濃度差</t>
    <rPh sb="0" eb="2">
      <t>カクサン</t>
    </rPh>
    <rPh sb="2" eb="4">
      <t>ブッシツ</t>
    </rPh>
    <rPh sb="6" eb="8">
      <t>ノウド</t>
    </rPh>
    <rPh sb="8" eb="9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</si>
</sst>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1" xfId="0" applyBorder="1">
      <alignment vertical="center"/>
    </xf>
    <xf numFmtId="11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1" fontId="0" fillId="0" borderId="2" xfId="0" applyNumberFormat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11" fontId="0" fillId="2" borderId="5" xfId="0" applyNumberFormat="1" applyFill="1" applyBorder="1">
      <alignment vertical="center"/>
    </xf>
    <xf numFmtId="11" fontId="0" fillId="2" borderId="4" xfId="0" applyNumberFormat="1" applyFill="1" applyBorder="1">
      <alignment vertical="center"/>
    </xf>
    <xf numFmtId="0" fontId="0" fillId="2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6</xdr:col>
      <xdr:colOff>333851</xdr:colOff>
      <xdr:row>6</xdr:row>
      <xdr:rowOff>72580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8">
              <a:extLst>
                <a:ext uri="{FF2B5EF4-FFF2-40B4-BE49-F238E27FC236}">
                  <a16:creationId xmlns:a16="http://schemas.microsoft.com/office/drawing/2014/main" id="{E1FA620E-E988-46F0-B481-D198A63146A8}"/>
                </a:ext>
              </a:extLst>
            </xdr:cNvPr>
            <xdr:cNvSpPr txBox="1"/>
          </xdr:nvSpPr>
          <xdr:spPr>
            <a:xfrm>
              <a:off x="3276600" y="1028700"/>
              <a:ext cx="1629251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8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𝑝</m:t>
                        </m:r>
                      </m:num>
                      <m:den>
                        <m:r>
                          <a:rPr kumimoji="1" lang="en-US" altLang="ja-JP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𝑅𝑇</m:t>
                        </m:r>
                      </m:den>
                    </m:f>
                  </m:oMath>
                </m:oMathPara>
              </a14:m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テキスト ボックス 8">
              <a:extLst>
                <a:ext uri="{FF2B5EF4-FFF2-40B4-BE49-F238E27FC236}">
                  <a16:creationId xmlns:a16="http://schemas.microsoft.com/office/drawing/2014/main" id="{E1FA620E-E988-46F0-B481-D198A63146A8}"/>
                </a:ext>
              </a:extLst>
            </xdr:cNvPr>
            <xdr:cNvSpPr txBox="1"/>
          </xdr:nvSpPr>
          <xdr:spPr>
            <a:xfrm>
              <a:off x="3276600" y="1028700"/>
              <a:ext cx="1629251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=𝑝/</a:t>
              </a:r>
              <a:r>
                <a:rPr kumimoji="1" lang="en-US" altLang="ja-JP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𝑅𝑇</a:t>
              </a:r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295275</xdr:colOff>
      <xdr:row>9</xdr:row>
      <xdr:rowOff>57150</xdr:rowOff>
    </xdr:from>
    <xdr:to>
      <xdr:col>6</xdr:col>
      <xdr:colOff>3795</xdr:colOff>
      <xdr:row>11</xdr:row>
      <xdr:rowOff>97708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5">
              <a:extLst>
                <a:ext uri="{FF2B5EF4-FFF2-40B4-BE49-F238E27FC236}">
                  <a16:creationId xmlns:a16="http://schemas.microsoft.com/office/drawing/2014/main" id="{8788F5EB-54F4-4154-8854-7AD38D0B4FB8}"/>
                </a:ext>
              </a:extLst>
            </xdr:cNvPr>
            <xdr:cNvSpPr txBox="1"/>
          </xdr:nvSpPr>
          <xdr:spPr>
            <a:xfrm>
              <a:off x="3495675" y="2219325"/>
              <a:ext cx="1080120" cy="51680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𝜌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𝑝𝑀</m:t>
                        </m:r>
                      </m:num>
                      <m:den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テキスト ボックス 5">
              <a:extLst>
                <a:ext uri="{FF2B5EF4-FFF2-40B4-BE49-F238E27FC236}">
                  <a16:creationId xmlns:a16="http://schemas.microsoft.com/office/drawing/2014/main" id="{8788F5EB-54F4-4154-8854-7AD38D0B4FB8}"/>
                </a:ext>
              </a:extLst>
            </xdr:cNvPr>
            <xdr:cNvSpPr txBox="1"/>
          </xdr:nvSpPr>
          <xdr:spPr>
            <a:xfrm>
              <a:off x="3495675" y="2219325"/>
              <a:ext cx="1080120" cy="51680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b="0" i="0">
                  <a:latin typeface="Cambria Math" panose="02040503050406030204" pitchFamily="18" charset="0"/>
                </a:rPr>
                <a:t>𝜌=𝑝𝑀/𝑅𝑇</a:t>
              </a:r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457200</xdr:colOff>
      <xdr:row>17</xdr:row>
      <xdr:rowOff>45720</xdr:rowOff>
    </xdr:from>
    <xdr:to>
      <xdr:col>5</xdr:col>
      <xdr:colOff>590514</xdr:colOff>
      <xdr:row>19</xdr:row>
      <xdr:rowOff>105265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テキスト ボックス 15">
              <a:extLst>
                <a:ext uri="{FF2B5EF4-FFF2-40B4-BE49-F238E27FC236}">
                  <a16:creationId xmlns:a16="http://schemas.microsoft.com/office/drawing/2014/main" id="{A7EC50DC-21C1-45F8-A3AE-9DF3C650E826}"/>
                </a:ext>
              </a:extLst>
            </xdr:cNvPr>
            <xdr:cNvSpPr txBox="1"/>
          </xdr:nvSpPr>
          <xdr:spPr>
            <a:xfrm>
              <a:off x="3627120" y="4191000"/>
              <a:ext cx="803874" cy="51674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i="1">
                        <a:latin typeface="Cambria Math" panose="02040503050406030204" pitchFamily="18" charset="0"/>
                      </a:rPr>
                      <m:t>𝐶</m:t>
                    </m:r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𝑝𝑋</m:t>
                        </m:r>
                      </m:num>
                      <m:den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endParaRPr kumimoji="1" lang="ja-JP" altLang="en-US"/>
            </a:p>
          </xdr:txBody>
        </xdr:sp>
      </mc:Choice>
      <mc:Fallback>
        <xdr:sp macro="" textlink="">
          <xdr:nvSpPr>
            <xdr:cNvPr id="4" name="テキスト ボックス 15">
              <a:extLst>
                <a:ext uri="{FF2B5EF4-FFF2-40B4-BE49-F238E27FC236}">
                  <a16:creationId xmlns:a16="http://schemas.microsoft.com/office/drawing/2014/main" id="{A7EC50DC-21C1-45F8-A3AE-9DF3C650E826}"/>
                </a:ext>
              </a:extLst>
            </xdr:cNvPr>
            <xdr:cNvSpPr txBox="1"/>
          </xdr:nvSpPr>
          <xdr:spPr>
            <a:xfrm>
              <a:off x="3627120" y="4191000"/>
              <a:ext cx="803874" cy="51674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𝐶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𝑝𝑋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/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𝑅𝑇</a:t>
              </a:r>
              <a:endParaRPr kumimoji="1" lang="ja-JP" altLang="en-US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2</xdr:row>
      <xdr:rowOff>190500</xdr:rowOff>
    </xdr:from>
    <xdr:to>
      <xdr:col>9</xdr:col>
      <xdr:colOff>112683</xdr:colOff>
      <xdr:row>4</xdr:row>
      <xdr:rowOff>128713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4">
              <a:extLst>
                <a:ext uri="{FF2B5EF4-FFF2-40B4-BE49-F238E27FC236}">
                  <a16:creationId xmlns:a16="http://schemas.microsoft.com/office/drawing/2014/main" id="{5CE25D5A-02B0-4E54-AAAD-033365E27701}"/>
                </a:ext>
              </a:extLst>
            </xdr:cNvPr>
            <xdr:cNvSpPr txBox="1"/>
          </xdr:nvSpPr>
          <xdr:spPr>
            <a:xfrm>
              <a:off x="3924300" y="662940"/>
              <a:ext cx="2360583" cy="41065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=610.78∙</m:t>
                    </m:r>
                    <m:sSup>
                      <m:sSup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  <m:sup>
                        <m:f>
                          <m:f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7.5</m:t>
                            </m:r>
                            <m:r>
                              <a:rPr kumimoji="1" lang="en-US" altLang="ja-JP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num>
                          <m:den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237.3+</m:t>
                            </m:r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kumimoji="1" lang="ja-JP" altLang="en-US" b="1"/>
            </a:p>
          </xdr:txBody>
        </xdr:sp>
      </mc:Choice>
      <mc:Fallback xmlns="">
        <xdr:sp macro="" textlink="">
          <xdr:nvSpPr>
            <xdr:cNvPr id="2" name="テキスト ボックス 4">
              <a:extLst>
                <a:ext uri="{FF2B5EF4-FFF2-40B4-BE49-F238E27FC236}">
                  <a16:creationId xmlns:a16="http://schemas.microsoft.com/office/drawing/2014/main" id="{5CE25D5A-02B0-4E54-AAAD-033365E27701}"/>
                </a:ext>
              </a:extLst>
            </xdr:cNvPr>
            <xdr:cNvSpPr txBox="1"/>
          </xdr:nvSpPr>
          <xdr:spPr>
            <a:xfrm>
              <a:off x="3924300" y="662940"/>
              <a:ext cx="2360583" cy="41065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𝑝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_𝑠=610.78∙10^(7.5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𝑇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/(237.3+𝑇))</a:t>
              </a:r>
              <a:endParaRPr kumimoji="1" lang="ja-JP" altLang="en-US" b="1"/>
            </a:p>
          </xdr:txBody>
        </xdr:sp>
      </mc:Fallback>
    </mc:AlternateContent>
    <xdr:clientData/>
  </xdr:twoCellAnchor>
  <xdr:twoCellAnchor>
    <xdr:from>
      <xdr:col>5</xdr:col>
      <xdr:colOff>160020</xdr:colOff>
      <xdr:row>6</xdr:row>
      <xdr:rowOff>167640</xdr:rowOff>
    </xdr:from>
    <xdr:to>
      <xdr:col>7</xdr:col>
      <xdr:colOff>419576</xdr:colOff>
      <xdr:row>8</xdr:row>
      <xdr:rowOff>152590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9F9575D2-E17F-4FB2-A79F-00B86D65BBCF}"/>
                </a:ext>
              </a:extLst>
            </xdr:cNvPr>
            <xdr:cNvSpPr txBox="1"/>
          </xdr:nvSpPr>
          <xdr:spPr>
            <a:xfrm>
              <a:off x="4191000" y="1600200"/>
              <a:ext cx="1631156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kumimoji="1" lang="en-US" altLang="ja-JP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kumimoji="1" lang="en-US" altLang="ja-JP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kumimoji="1" lang="en-US" altLang="ja-JP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num>
                      <m:den>
                        <m:r>
                          <a:rPr kumimoji="1" lang="en-US" altLang="ja-JP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9F9575D2-E17F-4FB2-A79F-00B86D65BBCF}"/>
                </a:ext>
              </a:extLst>
            </xdr:cNvPr>
            <xdr:cNvSpPr txBox="1"/>
          </xdr:nvSpPr>
          <xdr:spPr>
            <a:xfrm>
              <a:off x="4191000" y="1600200"/>
              <a:ext cx="1631156" cy="47263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kumimoji="1" lang="en-US" altLang="ja-JP" i="0">
                  <a:latin typeface="Cambria Math" panose="02040503050406030204" pitchFamily="18" charset="0"/>
                </a:rPr>
                <a:t>𝐶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_𝑠=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𝑝</a:t>
              </a:r>
              <a:r>
                <a:rPr kumimoji="1" lang="en-US" altLang="ja-JP" b="0" i="0">
                  <a:latin typeface="Cambria Math" panose="02040503050406030204" pitchFamily="18" charset="0"/>
                </a:rPr>
                <a:t>_𝑠/</a:t>
              </a:r>
              <a:r>
                <a:rPr kumimoji="1" lang="en-US" altLang="ja-JP" i="0">
                  <a:latin typeface="Cambria Math" panose="02040503050406030204" pitchFamily="18" charset="0"/>
                </a:rPr>
                <a:t>𝑅𝑇</a:t>
              </a:r>
              <a:br>
                <a:rPr kumimoji="1" lang="en-US" altLang="ja-JP" b="0" i="1">
                  <a:latin typeface="Cambria Math" panose="02040503050406030204" pitchFamily="18" charset="0"/>
                </a:rPr>
              </a:br>
              <a:endParaRPr kumimoji="1" lang="en-US" altLang="ja-JP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9C70-DC70-45BF-BC8D-1C089F6228A8}">
  <sheetPr codeName="Sheet2"/>
  <dimension ref="B2:I15"/>
  <sheetViews>
    <sheetView tabSelected="1" workbookViewId="0">
      <selection activeCell="C16" sqref="C16"/>
    </sheetView>
  </sheetViews>
  <sheetFormatPr defaultRowHeight="18" x14ac:dyDescent="0.45"/>
  <cols>
    <col min="2" max="2" width="12.59765625" customWidth="1"/>
    <col min="3" max="3" width="19.8984375" customWidth="1"/>
    <col min="7" max="7" width="20.69921875" customWidth="1"/>
    <col min="8" max="8" width="34" customWidth="1"/>
    <col min="9" max="9" width="9.19921875" bestFit="1" customWidth="1"/>
  </cols>
  <sheetData>
    <row r="2" spans="2:9" x14ac:dyDescent="0.45">
      <c r="C2" s="2" t="s">
        <v>8</v>
      </c>
      <c r="D2" s="2">
        <v>9.8000000000000007</v>
      </c>
      <c r="E2" s="2" t="s">
        <v>9</v>
      </c>
      <c r="G2" s="2" t="s">
        <v>13</v>
      </c>
      <c r="H2" s="2" t="s">
        <v>11</v>
      </c>
      <c r="I2" s="3">
        <f>D13*D14/D6</f>
        <v>629955.94713656383</v>
      </c>
    </row>
    <row r="3" spans="2:9" ht="18.600000000000001" thickBot="1" x14ac:dyDescent="0.5">
      <c r="G3" s="4" t="s">
        <v>18</v>
      </c>
      <c r="H3" s="4" t="s">
        <v>17</v>
      </c>
      <c r="I3" s="5">
        <f>D2*D10*D15*D14^3/D6^2</f>
        <v>261084826020.2995</v>
      </c>
    </row>
    <row r="4" spans="2:9" ht="18.600000000000001" thickBot="1" x14ac:dyDescent="0.5">
      <c r="B4" s="12" t="s">
        <v>19</v>
      </c>
      <c r="C4" s="2" t="s">
        <v>4</v>
      </c>
      <c r="D4" s="2">
        <v>1.1439999999999999</v>
      </c>
      <c r="E4" s="2" t="s">
        <v>5</v>
      </c>
      <c r="G4" s="6" t="s">
        <v>26</v>
      </c>
      <c r="H4" s="7" t="s">
        <v>27</v>
      </c>
      <c r="I4" s="8">
        <f>I3/I2/I2</f>
        <v>0.65790209790209864</v>
      </c>
    </row>
    <row r="5" spans="2:9" x14ac:dyDescent="0.45">
      <c r="B5" s="12"/>
      <c r="C5" s="2" t="s">
        <v>6</v>
      </c>
      <c r="D5" s="3">
        <v>1.8159999999999999E-5</v>
      </c>
      <c r="E5" s="2" t="s">
        <v>7</v>
      </c>
      <c r="H5" s="1"/>
    </row>
    <row r="6" spans="2:9" x14ac:dyDescent="0.45">
      <c r="B6" s="12"/>
      <c r="C6" s="2" t="s">
        <v>12</v>
      </c>
      <c r="D6" s="3">
        <f>D5/D4</f>
        <v>1.5874125874125875E-5</v>
      </c>
      <c r="E6" s="2" t="s">
        <v>23</v>
      </c>
    </row>
    <row r="7" spans="2:9" x14ac:dyDescent="0.45">
      <c r="B7" s="12"/>
      <c r="C7" s="2" t="s">
        <v>20</v>
      </c>
      <c r="D7" s="2">
        <v>28.96</v>
      </c>
      <c r="E7" s="2" t="s">
        <v>10</v>
      </c>
    </row>
    <row r="9" spans="2:9" x14ac:dyDescent="0.45">
      <c r="B9" s="12" t="s">
        <v>22</v>
      </c>
      <c r="C9" s="2" t="s">
        <v>20</v>
      </c>
      <c r="D9" s="2">
        <v>28</v>
      </c>
      <c r="E9" s="2" t="s">
        <v>10</v>
      </c>
    </row>
    <row r="10" spans="2:9" x14ac:dyDescent="0.45">
      <c r="B10" s="12"/>
      <c r="C10" s="2" t="s">
        <v>15</v>
      </c>
      <c r="D10" s="2">
        <f>(D7-D9)*0.001/D4</f>
        <v>8.3916083916084003E-4</v>
      </c>
      <c r="E10" s="2" t="s">
        <v>16</v>
      </c>
    </row>
    <row r="13" spans="2:9" x14ac:dyDescent="0.45">
      <c r="B13" s="12" t="s">
        <v>21</v>
      </c>
      <c r="C13" s="2" t="s">
        <v>24</v>
      </c>
      <c r="D13" s="2">
        <v>1</v>
      </c>
      <c r="E13" s="2" t="s">
        <v>2</v>
      </c>
    </row>
    <row r="14" spans="2:9" x14ac:dyDescent="0.45">
      <c r="B14" s="12"/>
      <c r="C14" s="2" t="s">
        <v>25</v>
      </c>
      <c r="D14" s="2">
        <v>10</v>
      </c>
      <c r="E14" s="2" t="s">
        <v>3</v>
      </c>
    </row>
    <row r="15" spans="2:9" x14ac:dyDescent="0.45">
      <c r="B15" s="12"/>
      <c r="C15" s="2" t="s">
        <v>46</v>
      </c>
      <c r="D15" s="2">
        <v>8</v>
      </c>
      <c r="E15" s="2" t="s">
        <v>14</v>
      </c>
    </row>
  </sheetData>
  <mergeCells count="3">
    <mergeCell ref="B4:B7"/>
    <mergeCell ref="B9:B10"/>
    <mergeCell ref="B13:B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E278-41C4-4427-96E1-45176141CCEA}">
  <sheetPr codeName="Sheet3"/>
  <dimension ref="B2:D22"/>
  <sheetViews>
    <sheetView topLeftCell="A7" workbookViewId="0">
      <selection activeCell="C21" sqref="C21"/>
    </sheetView>
  </sheetViews>
  <sheetFormatPr defaultRowHeight="18" x14ac:dyDescent="0.45"/>
  <cols>
    <col min="2" max="2" width="14.5" customWidth="1"/>
    <col min="3" max="3" width="9.5" bestFit="1" customWidth="1"/>
  </cols>
  <sheetData>
    <row r="2" spans="2:4" x14ac:dyDescent="0.45">
      <c r="B2" s="2" t="s">
        <v>28</v>
      </c>
      <c r="C2" s="2">
        <v>8.3144626180000003</v>
      </c>
      <c r="D2" s="2" t="s">
        <v>0</v>
      </c>
    </row>
    <row r="4" spans="2:4" x14ac:dyDescent="0.45">
      <c r="B4" t="s">
        <v>33</v>
      </c>
    </row>
    <row r="5" spans="2:4" x14ac:dyDescent="0.45">
      <c r="B5" s="2" t="s">
        <v>29</v>
      </c>
      <c r="C5" s="3">
        <v>100000</v>
      </c>
      <c r="D5" s="2" t="s">
        <v>1</v>
      </c>
    </row>
    <row r="6" spans="2:4" x14ac:dyDescent="0.45">
      <c r="B6" s="2" t="s">
        <v>31</v>
      </c>
      <c r="C6" s="2">
        <v>25</v>
      </c>
      <c r="D6" s="2" t="s">
        <v>32</v>
      </c>
    </row>
    <row r="7" spans="2:4" ht="18.600000000000001" thickBot="1" x14ac:dyDescent="0.5"/>
    <row r="8" spans="2:4" ht="18.600000000000001" thickBot="1" x14ac:dyDescent="0.5">
      <c r="B8" s="6" t="s">
        <v>34</v>
      </c>
      <c r="C8" s="9">
        <f>C5/C2/(273.15+C6)</f>
        <v>40.339545545846967</v>
      </c>
      <c r="D8" s="10" t="s">
        <v>14</v>
      </c>
    </row>
    <row r="10" spans="2:4" x14ac:dyDescent="0.45">
      <c r="B10" t="s">
        <v>35</v>
      </c>
    </row>
    <row r="11" spans="2:4" x14ac:dyDescent="0.45">
      <c r="B11" s="2" t="s">
        <v>29</v>
      </c>
      <c r="C11" s="3">
        <v>100000</v>
      </c>
      <c r="D11" s="2" t="s">
        <v>1</v>
      </c>
    </row>
    <row r="12" spans="2:4" x14ac:dyDescent="0.45">
      <c r="B12" s="2" t="s">
        <v>31</v>
      </c>
      <c r="C12" s="2">
        <v>25</v>
      </c>
      <c r="D12" s="2" t="s">
        <v>32</v>
      </c>
    </row>
    <row r="13" spans="2:4" x14ac:dyDescent="0.45">
      <c r="B13" s="11" t="s">
        <v>30</v>
      </c>
      <c r="C13" s="2">
        <v>28.96</v>
      </c>
      <c r="D13" s="11" t="s">
        <v>10</v>
      </c>
    </row>
    <row r="14" spans="2:4" ht="18.600000000000001" thickBot="1" x14ac:dyDescent="0.5"/>
    <row r="15" spans="2:4" ht="18.600000000000001" thickBot="1" x14ac:dyDescent="0.5">
      <c r="B15" s="6" t="s">
        <v>4</v>
      </c>
      <c r="C15" s="9">
        <f>C11*C13*0.001/C2/(273.15+C12)</f>
        <v>1.1682332390077281</v>
      </c>
      <c r="D15" s="10" t="s">
        <v>5</v>
      </c>
    </row>
    <row r="17" spans="2:4" x14ac:dyDescent="0.45">
      <c r="B17" t="s">
        <v>45</v>
      </c>
    </row>
    <row r="18" spans="2:4" x14ac:dyDescent="0.45">
      <c r="B18" s="2" t="s">
        <v>29</v>
      </c>
      <c r="C18" s="3">
        <v>100000</v>
      </c>
      <c r="D18" s="2" t="s">
        <v>1</v>
      </c>
    </row>
    <row r="19" spans="2:4" x14ac:dyDescent="0.45">
      <c r="B19" s="2" t="s">
        <v>31</v>
      </c>
      <c r="C19" s="2">
        <v>25</v>
      </c>
      <c r="D19" s="2" t="s">
        <v>32</v>
      </c>
    </row>
    <row r="20" spans="2:4" x14ac:dyDescent="0.45">
      <c r="B20" s="11" t="s">
        <v>43</v>
      </c>
      <c r="C20" s="2">
        <v>100</v>
      </c>
      <c r="D20" s="2" t="s">
        <v>44</v>
      </c>
    </row>
    <row r="21" spans="2:4" ht="18.600000000000001" thickBot="1" x14ac:dyDescent="0.5"/>
    <row r="22" spans="2:4" ht="18.600000000000001" thickBot="1" x14ac:dyDescent="0.5">
      <c r="B22" s="6" t="s">
        <v>34</v>
      </c>
      <c r="C22" s="9">
        <f>C18*C20*0.01/C2/(273.15+C19)</f>
        <v>40.339545545846967</v>
      </c>
      <c r="D22" s="10" t="s">
        <v>14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431F-C223-4568-84B7-001664654C50}">
  <sheetPr codeName="Sheet1"/>
  <dimension ref="B2:D13"/>
  <sheetViews>
    <sheetView workbookViewId="0">
      <selection activeCell="C8" sqref="C8"/>
    </sheetView>
  </sheetViews>
  <sheetFormatPr defaultRowHeight="18" x14ac:dyDescent="0.45"/>
  <cols>
    <col min="2" max="2" width="18.8984375" customWidth="1"/>
    <col min="3" max="3" width="10.5" bestFit="1" customWidth="1"/>
  </cols>
  <sheetData>
    <row r="2" spans="2:4" x14ac:dyDescent="0.45">
      <c r="B2" s="2" t="s">
        <v>28</v>
      </c>
      <c r="C2" s="2">
        <v>8.3144626180000003</v>
      </c>
      <c r="D2" s="2" t="s">
        <v>0</v>
      </c>
    </row>
    <row r="3" spans="2:4" x14ac:dyDescent="0.45">
      <c r="B3" s="2" t="s">
        <v>39</v>
      </c>
      <c r="C3" s="2">
        <v>18</v>
      </c>
      <c r="D3" s="2" t="s">
        <v>10</v>
      </c>
    </row>
    <row r="4" spans="2:4" x14ac:dyDescent="0.45">
      <c r="B4" s="2" t="s">
        <v>40</v>
      </c>
      <c r="C4" s="2">
        <v>30</v>
      </c>
      <c r="D4" s="2" t="s">
        <v>41</v>
      </c>
    </row>
    <row r="5" spans="2:4" x14ac:dyDescent="0.45">
      <c r="B5" s="2" t="s">
        <v>31</v>
      </c>
      <c r="C5" s="2">
        <v>25</v>
      </c>
      <c r="D5" s="2" t="s">
        <v>32</v>
      </c>
    </row>
    <row r="6" spans="2:4" ht="18.600000000000001" thickBot="1" x14ac:dyDescent="0.5"/>
    <row r="7" spans="2:4" ht="18.600000000000001" thickBot="1" x14ac:dyDescent="0.5">
      <c r="B7" s="6" t="s">
        <v>36</v>
      </c>
      <c r="C7" s="9">
        <f>610.78*POWER(10,7.5*C5/(237.3+C5))</f>
        <v>3167.4892860563968</v>
      </c>
      <c r="D7" s="10" t="s">
        <v>1</v>
      </c>
    </row>
    <row r="8" spans="2:4" ht="18.600000000000001" thickBot="1" x14ac:dyDescent="0.5">
      <c r="B8" s="6" t="s">
        <v>37</v>
      </c>
      <c r="C8" s="9">
        <f>C7/C2/(273.15+C5)</f>
        <v>1.2777507832085431</v>
      </c>
      <c r="D8" s="10" t="s">
        <v>14</v>
      </c>
    </row>
    <row r="9" spans="2:4" ht="18.600000000000001" thickBot="1" x14ac:dyDescent="0.5">
      <c r="B9" s="6" t="s">
        <v>38</v>
      </c>
      <c r="C9" s="9">
        <f>C3*0.001*C8</f>
        <v>2.2999514097753779E-2</v>
      </c>
      <c r="D9" s="10" t="s">
        <v>5</v>
      </c>
    </row>
    <row r="11" spans="2:4" ht="18.600000000000001" thickBot="1" x14ac:dyDescent="0.5"/>
    <row r="12" spans="2:4" ht="18.600000000000001" thickBot="1" x14ac:dyDescent="0.5">
      <c r="B12" s="6" t="s">
        <v>34</v>
      </c>
      <c r="C12" s="9">
        <f>C8*C4*0.01</f>
        <v>0.38332523496256293</v>
      </c>
      <c r="D12" s="10" t="s">
        <v>14</v>
      </c>
    </row>
    <row r="13" spans="2:4" ht="18.600000000000001" thickBot="1" x14ac:dyDescent="0.5">
      <c r="B13" s="6" t="s">
        <v>42</v>
      </c>
      <c r="C13" s="9">
        <f>C9*C4*0.01</f>
        <v>6.8998542293261331E-3</v>
      </c>
      <c r="D13" s="10" t="s">
        <v>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判定</vt:lpstr>
      <vt:lpstr>状態方程式</vt:lpstr>
      <vt:lpstr>水蒸気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2022-06-23T12:15:41Z</dcterms:created>
  <dcterms:modified xsi:type="dcterms:W3CDTF">2022-09-20T08:12:19Z</dcterms:modified>
</cp:coreProperties>
</file>